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/Users/crab/Downloads/"/>
    </mc:Choice>
  </mc:AlternateContent>
  <xr:revisionPtr revIDLastSave="0" documentId="13_ncr:1_{2FC88061-F428-4948-A19E-E062EE5E9BAA}" xr6:coauthVersionLast="47" xr6:coauthVersionMax="47" xr10:uidLastSave="{00000000-0000-0000-0000-000000000000}"/>
  <bookViews>
    <workbookView xWindow="20" yWindow="500" windowWidth="38400" windowHeight="20080" xr2:uid="{00000000-000D-0000-FFFF-FFFF00000000}"/>
  </bookViews>
  <sheets>
    <sheet name="Buyout Mod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1" l="1"/>
  <c r="B48" i="1"/>
  <c r="B42" i="1"/>
  <c r="B30" i="1"/>
  <c r="B16" i="1"/>
  <c r="B13" i="1"/>
  <c r="B8" i="1"/>
  <c r="B35" i="1" s="1"/>
  <c r="B58" i="1" l="1"/>
  <c r="B62" i="1" l="1"/>
  <c r="B60" i="1"/>
  <c r="B66" i="1" l="1"/>
  <c r="B67" i="1" s="1"/>
</calcChain>
</file>

<file path=xl/sharedStrings.xml><?xml version="1.0" encoding="utf-8"?>
<sst xmlns="http://schemas.openxmlformats.org/spreadsheetml/2006/main" count="165" uniqueCount="116">
  <si>
    <t>1) Lease Snapshot &amp; Market Assumptions</t>
  </si>
  <si>
    <t>Item</t>
  </si>
  <si>
    <t>Input / Result</t>
  </si>
  <si>
    <t>Units</t>
  </si>
  <si>
    <t>Notes</t>
  </si>
  <si>
    <t>Current rentable area</t>
  </si>
  <si>
    <t>SF</t>
  </si>
  <si>
    <t>From current lease.</t>
  </si>
  <si>
    <t>Current base rent (Year 1)</t>
  </si>
  <si>
    <t>$/SF/YR</t>
  </si>
  <si>
    <t>If you only know monthly rent, enter monthly below and leave this blank.</t>
  </si>
  <si>
    <t>Current monthly rent (Year 1)</t>
  </si>
  <si>
    <t>$/MO</t>
  </si>
  <si>
    <t>Auto-calculates from area × $/SF/YR. If you prefer, overwrite by entering a value and ignore $/SF/YR.</t>
  </si>
  <si>
    <t>Remaining lease term</t>
  </si>
  <si>
    <t>Months</t>
  </si>
  <si>
    <t>Months left on current lease (include renewal options only if you’re confident you would exercise).</t>
  </si>
  <si>
    <t>Annual escalation (current lease)</t>
  </si>
  <si>
    <t>%/YR</t>
  </si>
  <si>
    <t>Typical office escalations are 2–4%/yr. Set to 0% if flat.</t>
  </si>
  <si>
    <t>New rentable area</t>
  </si>
  <si>
    <t>If you plan to right-size, this may differ from current SF.</t>
  </si>
  <si>
    <t>New base rent (Year 1)</t>
  </si>
  <si>
    <t>Expected Year-1 asking/market rent for replacement space.</t>
  </si>
  <si>
    <t>New monthly rent (Year 1)</t>
  </si>
  <si>
    <t>Auto-calculates from new area × new $/SF/YR.</t>
  </si>
  <si>
    <t>Annual escalation (new lease)</t>
  </si>
  <si>
    <t>Use expected escalations in a replacement lease.</t>
  </si>
  <si>
    <t>Rent differential period</t>
  </si>
  <si>
    <t>Years</t>
  </si>
  <si>
    <t>How many years of higher rent you want reimbursed (often 1–3 years).</t>
  </si>
  <si>
    <t>Rent differential (new vs current)</t>
  </si>
  <si>
    <t>$ total</t>
  </si>
  <si>
    <t>Estimates additional rent you’ll pay in new space over the chosen period (0 if new rent is not higher).</t>
  </si>
  <si>
    <t>2) Relocation &amp; Hard Costs (Out-of-Pocket)</t>
  </si>
  <si>
    <t>Input</t>
  </si>
  <si>
    <t>Mover / packing / delivery</t>
  </si>
  <si>
    <t>$</t>
  </si>
  <si>
    <t>Professional movers + packing, crates, weekend labor.</t>
  </si>
  <si>
    <t>IT / telecom setup</t>
  </si>
  <si>
    <t>Cabling, internet install, phones, AV, network reconfig.</t>
  </si>
  <si>
    <t>Furniture move / storage</t>
  </si>
  <si>
    <t>Storage or replacement if not reusable.</t>
  </si>
  <si>
    <t>New signage / branding</t>
  </si>
  <si>
    <t>Lobby sign, door decals, stationery updates.</t>
  </si>
  <si>
    <t>Space planning / design</t>
  </si>
  <si>
    <t>Architect, test fits, space plan.</t>
  </si>
  <si>
    <t>Permits / filings / expediting</t>
  </si>
  <si>
    <t>If required for buildout.</t>
  </si>
  <si>
    <t>Cleaning / repairs at old space</t>
  </si>
  <si>
    <t>Surrender obligations; patch/paint as required.</t>
  </si>
  <si>
    <t>Security deposit increase</t>
  </si>
  <si>
    <t>Incremental deposit if new lease requires more.</t>
  </si>
  <si>
    <t>Other hard costs</t>
  </si>
  <si>
    <t>Anything else you can document with invoices.</t>
  </si>
  <si>
    <t>Contingency on hard costs</t>
  </si>
  <si>
    <t>%</t>
  </si>
  <si>
    <t>Use 5–15% to cover unknowns.</t>
  </si>
  <si>
    <t>Total hard costs (incl. contingency)</t>
  </si>
  <si>
    <t>This is usually the easiest category to justify to a landlord.</t>
  </si>
  <si>
    <t>3) Overlap / Double Rent (If you’ll pay both leases during the move)</t>
  </si>
  <si>
    <t>Expected overlap period</t>
  </si>
  <si>
    <t>Months you expect to pay rent in BOTH spaces to execute the move.</t>
  </si>
  <si>
    <t>Estimated overlap cost</t>
  </si>
  <si>
    <t>Conservative: old + new rent during overlap (adjust if landlord is already offering free time).</t>
  </si>
  <si>
    <t>4) Tenant Improvements / Sunk Costs</t>
  </si>
  <si>
    <t>Unamortized buildout / TI investment</t>
  </si>
  <si>
    <t>If you paid for improvements, estimate remaining value (or unamortized amount).</t>
  </si>
  <si>
    <t>Specialty equipment / fixtures write-off</t>
  </si>
  <si>
    <t>If equipment is built-in and can’t be relocated.</t>
  </si>
  <si>
    <t>Unrecovered moving allowance / concessions</t>
  </si>
  <si>
    <t>If you are forfeiting concessions you negotiated previously.</t>
  </si>
  <si>
    <t>Total TI / sunk costs</t>
  </si>
  <si>
    <t>If you don’t have TIs, leave blank.</t>
  </si>
  <si>
    <t>5) Business Disruption / Productivity Impact</t>
  </si>
  <si>
    <t>Expected disruption period</t>
  </si>
  <si>
    <t>Days</t>
  </si>
  <si>
    <t>How many workdays you expect material disruption (move weekend + setup + getting back to normal).</t>
  </si>
  <si>
    <t>Estimated impact per day</t>
  </si>
  <si>
    <t>$/DAY</t>
  </si>
  <si>
    <t>Use lost revenue, or staff cost × inefficiency %, or a conservative flat allowance.</t>
  </si>
  <si>
    <t>Total disruption cost</t>
  </si>
  <si>
    <t>Not every landlord will pay this fully, but it anchors the real-world impact.</t>
  </si>
  <si>
    <t>6) Professional Fees</t>
  </si>
  <si>
    <t>Legal fees (review + termination agreement)</t>
  </si>
  <si>
    <t>Often reimbursable as part of deal.</t>
  </si>
  <si>
    <t>Broker fee / tenant rep fee</t>
  </si>
  <si>
    <t>If you are paying a broker or need a new lease negotiated.</t>
  </si>
  <si>
    <t>Project management / IT consultant</t>
  </si>
  <si>
    <t>If you will hire outside help for move planning or buildout.</t>
  </si>
  <si>
    <t>Total professional fees</t>
  </si>
  <si>
    <t>Attach estimates/invoices where possible.</t>
  </si>
  <si>
    <t>7) Buyout Ask Summary</t>
  </si>
  <si>
    <t>Break-even buyout (economic neutral)</t>
  </si>
  <si>
    <t>Sum of categories above. This is your rational minimum to avoid being worse off.</t>
  </si>
  <si>
    <t>Negotiation premium (target uplift)</t>
  </si>
  <si>
    <t>Typical ask premium: 10–25% depending on leverage and landlord urgency.</t>
  </si>
  <si>
    <t>Target buyout ask</t>
  </si>
  <si>
    <t>Open with this number; expect negotiation.</t>
  </si>
  <si>
    <t>Stretch ask (optional)</t>
  </si>
  <si>
    <t>If you want a high anchor: use 20–40%.</t>
  </si>
  <si>
    <t>Stretch buyout ask</t>
  </si>
  <si>
    <t>Only use if you can defend it (e.g., landlord is redeveloping or has a signed replacement tenant).</t>
  </si>
  <si>
    <t>8) Payment Timing (Optional)</t>
  </si>
  <si>
    <t>Portion due at agreement signing</t>
  </si>
  <si>
    <t>Tenants often request 30–70% upfront to fund the move.</t>
  </si>
  <si>
    <t>Upfront payment amount</t>
  </si>
  <si>
    <t>Based on Target buyout ask.</t>
  </si>
  <si>
    <t>Remainder due on vacancy / surrender</t>
  </si>
  <si>
    <t>Paid once space is delivered per the buyout agreement.</t>
  </si>
  <si>
    <t>How to Use / What to Send Landlord</t>
  </si>
  <si>
    <t>Tips:
• Attach documentation: mover quotes, IT proposals, broker/legal estimates, and any TI receipts.
• Keep categories separated; landlords negotiate line-items more readily than a single lump sum.
• Put the buyout in writing: amount, payment timing, surrender condition, move-out date, mutual release.
• If landlord needs speed (redevelopment, replacement tenant, lender requirement), your leverage increases.
• If you have renewal options or below-market rent, emphasize the value you’re giving up.
• Consider asking for non-cash items too (free rent until vacate, landlord to cover restoration, flexible move-out date).</t>
  </si>
  <si>
    <t>Hebron Realty - Lease Buyout Calculator (Office Tenant)</t>
  </si>
  <si>
    <r>
      <t xml:space="preserve">Use this to estimate a rational buyout ask based on relocation costs + economic impact. </t>
    </r>
    <r>
      <rPr>
        <sz val="10"/>
        <color theme="9"/>
        <rFont val="Calibri"/>
        <family val="2"/>
      </rPr>
      <t>Orange</t>
    </r>
    <r>
      <rPr>
        <sz val="10"/>
        <color rgb="FF404040"/>
        <rFont val="Calibri"/>
        <family val="2"/>
      </rPr>
      <t xml:space="preserve"> cells are editable inputs.</t>
    </r>
  </si>
  <si>
    <t>RSF</t>
  </si>
  <si>
    <t>$/RSF/YR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</si>
</sst>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0"/>
      <color rgb="FF404040"/>
      <name val="Calibri"/>
      <family val="2"/>
    </font>
    <font>
      <b/>
      <sz val="11"/>
      <name val="Calibri"/>
      <family val="2"/>
    </font>
    <font>
      <b/>
      <sz val="11"/>
      <color rgb="FF1F4E79"/>
      <name val="Calibri"/>
      <family val="2"/>
    </font>
    <font>
      <sz val="11"/>
      <color rgb="FF000000"/>
      <name val="Calibri"/>
      <family val="2"/>
    </font>
    <font>
      <sz val="10"/>
      <color rgb="FF1F4E79"/>
      <name val="Calibri"/>
      <family val="2"/>
    </font>
    <font>
      <sz val="12"/>
      <color rgb="FF3F3F76"/>
      <name val="Calibri"/>
      <family val="2"/>
      <scheme val="minor"/>
    </font>
    <font>
      <b/>
      <sz val="18"/>
      <color rgb="FFFFFFFF"/>
      <name val="Baskerville Old Face"/>
    </font>
    <font>
      <sz val="10"/>
      <color theme="9"/>
      <name val="Calibri"/>
      <family val="2"/>
    </font>
    <font>
      <b/>
      <sz val="14"/>
      <color rgb="FFFFFFFF"/>
      <name val="Calibri"/>
      <family val="2"/>
    </font>
    <font>
      <b/>
      <sz val="14"/>
      <color rgb="FFFFFFFF"/>
      <name val="Calibri (Body)"/>
    </font>
    <font>
      <sz val="14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D9E1F2"/>
      </patternFill>
    </fill>
    <fill>
      <patternFill patternType="solid">
        <fgColor rgb="FFF7F7F7"/>
      </patternFill>
    </fill>
    <fill>
      <patternFill patternType="solid">
        <fgColor rgb="FFEEF2F7"/>
      </patternFill>
    </fill>
    <fill>
      <patternFill patternType="solid">
        <fgColor rgb="FFFFCC99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C0C0C0"/>
      </bottom>
      <diagonal/>
    </border>
  </borders>
  <cellStyleXfs count="2">
    <xf numFmtId="0" fontId="0" fillId="0" borderId="0"/>
    <xf numFmtId="0" fontId="6" fillId="6" borderId="2" applyNumberFormat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164" fontId="4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vertical="top" wrapText="1"/>
    </xf>
    <xf numFmtId="0" fontId="0" fillId="0" borderId="0" xfId="0"/>
    <xf numFmtId="0" fontId="5" fillId="5" borderId="1" xfId="0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6" fillId="6" borderId="2" xfId="1" applyNumberFormat="1" applyAlignment="1">
      <alignment horizontal="right" vertical="center"/>
    </xf>
    <xf numFmtId="164" fontId="6" fillId="6" borderId="2" xfId="1" applyNumberFormat="1" applyAlignment="1">
      <alignment horizontal="right" vertical="center"/>
    </xf>
    <xf numFmtId="1" fontId="6" fillId="6" borderId="2" xfId="1" applyNumberFormat="1" applyAlignment="1">
      <alignment horizontal="right" vertical="center"/>
    </xf>
    <xf numFmtId="165" fontId="6" fillId="6" borderId="2" xfId="1" applyNumberFormat="1" applyAlignment="1">
      <alignment horizontal="right" vertical="center"/>
    </xf>
    <xf numFmtId="0" fontId="0" fillId="0" borderId="0" xfId="0" applyAlignment="1"/>
    <xf numFmtId="0" fontId="9" fillId="7" borderId="3" xfId="0" applyFont="1" applyFill="1" applyBorder="1" applyAlignment="1">
      <alignment horizontal="left" vertical="center"/>
    </xf>
    <xf numFmtId="0" fontId="10" fillId="7" borderId="0" xfId="0" applyFont="1" applyFill="1" applyAlignment="1">
      <alignment horizontal="left" vertical="center"/>
    </xf>
    <xf numFmtId="0" fontId="11" fillId="7" borderId="0" xfId="0" applyFont="1" applyFill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25400</xdr:rowOff>
    </xdr:from>
    <xdr:to>
      <xdr:col>0</xdr:col>
      <xdr:colOff>2850852</xdr:colOff>
      <xdr:row>2</xdr:row>
      <xdr:rowOff>88900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E9C9F80-53EC-0DA6-F375-5D36CFA49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5400"/>
          <a:ext cx="2850852" cy="749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showGridLines="0" tabSelected="1" workbookViewId="0">
      <selection activeCell="G3" sqref="G3"/>
    </sheetView>
  </sheetViews>
  <sheetFormatPr baseColWidth="10" defaultColWidth="8.83203125" defaultRowHeight="15" x14ac:dyDescent="0.2"/>
  <cols>
    <col min="1" max="1" width="38.1640625" customWidth="1"/>
    <col min="2" max="2" width="15.33203125" customWidth="1"/>
    <col min="3" max="3" width="11.5" customWidth="1"/>
    <col min="4" max="4" width="56" customWidth="1"/>
  </cols>
  <sheetData>
    <row r="1" spans="1:7" ht="34" customHeight="1" x14ac:dyDescent="0.2">
      <c r="B1" s="9" t="s">
        <v>112</v>
      </c>
      <c r="C1" s="9"/>
      <c r="D1" s="9"/>
    </row>
    <row r="2" spans="1:7" ht="20" customHeight="1" x14ac:dyDescent="0.2">
      <c r="B2" s="8" t="s">
        <v>113</v>
      </c>
      <c r="C2" s="8"/>
      <c r="D2" s="8"/>
      <c r="E2" s="14"/>
      <c r="F2" s="14"/>
      <c r="G2" s="14"/>
    </row>
    <row r="4" spans="1:7" ht="22" customHeight="1" x14ac:dyDescent="0.2">
      <c r="A4" s="15" t="s">
        <v>0</v>
      </c>
      <c r="B4" s="15"/>
      <c r="C4" s="15"/>
      <c r="D4" s="15"/>
    </row>
    <row r="5" spans="1:7" ht="20" customHeight="1" x14ac:dyDescent="0.2">
      <c r="A5" s="1" t="s">
        <v>1</v>
      </c>
      <c r="B5" s="1" t="s">
        <v>2</v>
      </c>
      <c r="C5" s="1" t="s">
        <v>3</v>
      </c>
      <c r="D5" s="1" t="s">
        <v>4</v>
      </c>
    </row>
    <row r="6" spans="1:7" ht="16" x14ac:dyDescent="0.2">
      <c r="A6" s="2" t="s">
        <v>5</v>
      </c>
      <c r="B6" s="10"/>
      <c r="C6" s="2" t="s">
        <v>114</v>
      </c>
      <c r="D6" s="3" t="s">
        <v>7</v>
      </c>
    </row>
    <row r="7" spans="1:7" ht="16" x14ac:dyDescent="0.2">
      <c r="A7" s="2" t="s">
        <v>8</v>
      </c>
      <c r="B7" s="11"/>
      <c r="C7" s="2" t="s">
        <v>115</v>
      </c>
      <c r="D7" s="3" t="s">
        <v>10</v>
      </c>
    </row>
    <row r="8" spans="1:7" ht="30" x14ac:dyDescent="0.2">
      <c r="A8" s="2" t="s">
        <v>11</v>
      </c>
      <c r="B8" s="4" t="str">
        <f>IF($B7="","",$B6*$B7/12)</f>
        <v/>
      </c>
      <c r="C8" s="2" t="s">
        <v>12</v>
      </c>
      <c r="D8" s="3" t="s">
        <v>13</v>
      </c>
    </row>
    <row r="9" spans="1:7" ht="30" x14ac:dyDescent="0.2">
      <c r="A9" s="2" t="s">
        <v>14</v>
      </c>
      <c r="B9" s="12"/>
      <c r="C9" s="2" t="s">
        <v>15</v>
      </c>
      <c r="D9" s="3" t="s">
        <v>16</v>
      </c>
    </row>
    <row r="10" spans="1:7" ht="16" x14ac:dyDescent="0.2">
      <c r="A10" s="2" t="s">
        <v>17</v>
      </c>
      <c r="B10" s="13"/>
      <c r="C10" s="2" t="s">
        <v>18</v>
      </c>
      <c r="D10" s="3" t="s">
        <v>19</v>
      </c>
    </row>
    <row r="11" spans="1:7" ht="16" x14ac:dyDescent="0.2">
      <c r="A11" s="2" t="s">
        <v>20</v>
      </c>
      <c r="B11" s="10"/>
      <c r="C11" s="2" t="s">
        <v>6</v>
      </c>
      <c r="D11" s="3" t="s">
        <v>21</v>
      </c>
    </row>
    <row r="12" spans="1:7" ht="16" x14ac:dyDescent="0.2">
      <c r="A12" s="2" t="s">
        <v>22</v>
      </c>
      <c r="B12" s="11"/>
      <c r="C12" s="2" t="s">
        <v>9</v>
      </c>
      <c r="D12" s="3" t="s">
        <v>23</v>
      </c>
    </row>
    <row r="13" spans="1:7" ht="16" x14ac:dyDescent="0.2">
      <c r="A13" s="2" t="s">
        <v>24</v>
      </c>
      <c r="B13" s="4" t="str">
        <f>IF($B12="","",$B11*$B12/12)</f>
        <v/>
      </c>
      <c r="C13" s="2" t="s">
        <v>12</v>
      </c>
      <c r="D13" s="3" t="s">
        <v>25</v>
      </c>
    </row>
    <row r="14" spans="1:7" ht="16" x14ac:dyDescent="0.2">
      <c r="A14" s="2" t="s">
        <v>26</v>
      </c>
      <c r="B14" s="13"/>
      <c r="C14" s="2" t="s">
        <v>18</v>
      </c>
      <c r="D14" s="3" t="s">
        <v>27</v>
      </c>
    </row>
    <row r="15" spans="1:7" ht="16" x14ac:dyDescent="0.2">
      <c r="A15" s="2" t="s">
        <v>28</v>
      </c>
      <c r="B15" s="12"/>
      <c r="C15" s="2" t="s">
        <v>29</v>
      </c>
      <c r="D15" s="3" t="s">
        <v>30</v>
      </c>
    </row>
    <row r="16" spans="1:7" ht="30" x14ac:dyDescent="0.2">
      <c r="A16" s="2" t="s">
        <v>31</v>
      </c>
      <c r="B16" s="4" t="str">
        <f>IF(OR($B7="", $B12=""),"",MAX(0,(IF($B14=0,($B11*$B12)*$B15,($B11*$B12)*(((1+$B14)^$B15-1)/$B14)))-(IF($B10=0,($B6*$B7)*$B15,($B6*$B7)*(((1+$B10)^$B15-1)/$B10)))))</f>
        <v/>
      </c>
      <c r="C16" s="2" t="s">
        <v>32</v>
      </c>
      <c r="D16" s="3" t="s">
        <v>33</v>
      </c>
    </row>
    <row r="18" spans="1:4" ht="22" customHeight="1" x14ac:dyDescent="0.25">
      <c r="A18" s="16" t="s">
        <v>34</v>
      </c>
      <c r="B18" s="17"/>
      <c r="C18" s="17"/>
      <c r="D18" s="17"/>
    </row>
    <row r="19" spans="1:4" ht="20" customHeight="1" x14ac:dyDescent="0.2">
      <c r="A19" s="1" t="s">
        <v>1</v>
      </c>
      <c r="B19" s="1" t="s">
        <v>35</v>
      </c>
      <c r="C19" s="1" t="s">
        <v>3</v>
      </c>
      <c r="D19" s="1" t="s">
        <v>4</v>
      </c>
    </row>
    <row r="20" spans="1:4" ht="16" x14ac:dyDescent="0.2">
      <c r="A20" s="2" t="s">
        <v>36</v>
      </c>
      <c r="B20" s="11"/>
      <c r="C20" s="2" t="s">
        <v>37</v>
      </c>
      <c r="D20" s="3" t="s">
        <v>38</v>
      </c>
    </row>
    <row r="21" spans="1:4" ht="16" x14ac:dyDescent="0.2">
      <c r="A21" s="2" t="s">
        <v>39</v>
      </c>
      <c r="B21" s="11"/>
      <c r="C21" s="2" t="s">
        <v>37</v>
      </c>
      <c r="D21" s="3" t="s">
        <v>40</v>
      </c>
    </row>
    <row r="22" spans="1:4" ht="16" x14ac:dyDescent="0.2">
      <c r="A22" s="2" t="s">
        <v>41</v>
      </c>
      <c r="B22" s="11"/>
      <c r="C22" s="2" t="s">
        <v>37</v>
      </c>
      <c r="D22" s="3" t="s">
        <v>42</v>
      </c>
    </row>
    <row r="23" spans="1:4" ht="16" x14ac:dyDescent="0.2">
      <c r="A23" s="2" t="s">
        <v>43</v>
      </c>
      <c r="B23" s="11"/>
      <c r="C23" s="2" t="s">
        <v>37</v>
      </c>
      <c r="D23" s="3" t="s">
        <v>44</v>
      </c>
    </row>
    <row r="24" spans="1:4" ht="16" x14ac:dyDescent="0.2">
      <c r="A24" s="2" t="s">
        <v>45</v>
      </c>
      <c r="B24" s="11"/>
      <c r="C24" s="2" t="s">
        <v>37</v>
      </c>
      <c r="D24" s="3" t="s">
        <v>46</v>
      </c>
    </row>
    <row r="25" spans="1:4" ht="16" x14ac:dyDescent="0.2">
      <c r="A25" s="2" t="s">
        <v>47</v>
      </c>
      <c r="B25" s="11"/>
      <c r="C25" s="2" t="s">
        <v>37</v>
      </c>
      <c r="D25" s="3" t="s">
        <v>48</v>
      </c>
    </row>
    <row r="26" spans="1:4" ht="16" x14ac:dyDescent="0.2">
      <c r="A26" s="2" t="s">
        <v>49</v>
      </c>
      <c r="B26" s="11"/>
      <c r="C26" s="2" t="s">
        <v>37</v>
      </c>
      <c r="D26" s="3" t="s">
        <v>50</v>
      </c>
    </row>
    <row r="27" spans="1:4" ht="16" x14ac:dyDescent="0.2">
      <c r="A27" s="2" t="s">
        <v>51</v>
      </c>
      <c r="B27" s="11"/>
      <c r="C27" s="2" t="s">
        <v>37</v>
      </c>
      <c r="D27" s="3" t="s">
        <v>52</v>
      </c>
    </row>
    <row r="28" spans="1:4" ht="16" x14ac:dyDescent="0.2">
      <c r="A28" s="2" t="s">
        <v>53</v>
      </c>
      <c r="B28" s="11"/>
      <c r="C28" s="2" t="s">
        <v>37</v>
      </c>
      <c r="D28" s="3" t="s">
        <v>54</v>
      </c>
    </row>
    <row r="29" spans="1:4" ht="16" x14ac:dyDescent="0.2">
      <c r="A29" s="2" t="s">
        <v>55</v>
      </c>
      <c r="B29" s="13">
        <v>0.1</v>
      </c>
      <c r="C29" s="2" t="s">
        <v>56</v>
      </c>
      <c r="D29" s="3" t="s">
        <v>57</v>
      </c>
    </row>
    <row r="30" spans="1:4" ht="16" x14ac:dyDescent="0.2">
      <c r="A30" s="5" t="s">
        <v>58</v>
      </c>
      <c r="B30" s="4" t="str">
        <f>IF(SUM($B20:$B28)=0,"",SUM($B20:$B28)*(1+$B29))</f>
        <v/>
      </c>
      <c r="C30" s="2" t="s">
        <v>32</v>
      </c>
      <c r="D30" s="3" t="s">
        <v>59</v>
      </c>
    </row>
    <row r="32" spans="1:4" ht="22" customHeight="1" x14ac:dyDescent="0.25">
      <c r="A32" s="16" t="s">
        <v>60</v>
      </c>
      <c r="B32" s="17"/>
      <c r="C32" s="17"/>
      <c r="D32" s="17"/>
    </row>
    <row r="33" spans="1:4" ht="20" customHeight="1" x14ac:dyDescent="0.2">
      <c r="A33" s="1" t="s">
        <v>1</v>
      </c>
      <c r="B33" s="1" t="s">
        <v>2</v>
      </c>
      <c r="C33" s="1" t="s">
        <v>3</v>
      </c>
      <c r="D33" s="1" t="s">
        <v>4</v>
      </c>
    </row>
    <row r="34" spans="1:4" ht="16" x14ac:dyDescent="0.2">
      <c r="A34" s="2" t="s">
        <v>61</v>
      </c>
      <c r="B34" s="12">
        <v>3</v>
      </c>
      <c r="C34" s="2" t="s">
        <v>15</v>
      </c>
      <c r="D34" s="3" t="s">
        <v>62</v>
      </c>
    </row>
    <row r="35" spans="1:4" ht="30" x14ac:dyDescent="0.2">
      <c r="A35" s="2" t="s">
        <v>63</v>
      </c>
      <c r="B35" s="4" t="str">
        <f>IF(OR($B34="",$B8="",$B13=""),"", $B34*($B8+$B13))</f>
        <v/>
      </c>
      <c r="C35" s="2" t="s">
        <v>32</v>
      </c>
      <c r="D35" s="3" t="s">
        <v>64</v>
      </c>
    </row>
    <row r="37" spans="1:4" ht="22" customHeight="1" x14ac:dyDescent="0.25">
      <c r="A37" s="16" t="s">
        <v>65</v>
      </c>
      <c r="B37" s="17"/>
      <c r="C37" s="17"/>
      <c r="D37" s="17"/>
    </row>
    <row r="38" spans="1:4" ht="20" customHeight="1" x14ac:dyDescent="0.2">
      <c r="A38" s="1" t="s">
        <v>1</v>
      </c>
      <c r="B38" s="1" t="s">
        <v>35</v>
      </c>
      <c r="C38" s="1" t="s">
        <v>3</v>
      </c>
      <c r="D38" s="1" t="s">
        <v>4</v>
      </c>
    </row>
    <row r="39" spans="1:4" ht="30" x14ac:dyDescent="0.2">
      <c r="A39" s="2" t="s">
        <v>66</v>
      </c>
      <c r="B39" s="11"/>
      <c r="C39" s="2" t="s">
        <v>37</v>
      </c>
      <c r="D39" s="3" t="s">
        <v>67</v>
      </c>
    </row>
    <row r="40" spans="1:4" ht="16" x14ac:dyDescent="0.2">
      <c r="A40" s="2" t="s">
        <v>68</v>
      </c>
      <c r="B40" s="11"/>
      <c r="C40" s="2" t="s">
        <v>37</v>
      </c>
      <c r="D40" s="3" t="s">
        <v>69</v>
      </c>
    </row>
    <row r="41" spans="1:4" ht="16" x14ac:dyDescent="0.2">
      <c r="A41" s="2" t="s">
        <v>70</v>
      </c>
      <c r="B41" s="11"/>
      <c r="C41" s="2" t="s">
        <v>37</v>
      </c>
      <c r="D41" s="3" t="s">
        <v>71</v>
      </c>
    </row>
    <row r="42" spans="1:4" ht="16" x14ac:dyDescent="0.2">
      <c r="A42" s="5" t="s">
        <v>72</v>
      </c>
      <c r="B42" s="4" t="str">
        <f>IF(SUM($B39:$B41)=0,"",SUM($B39:$B41))</f>
        <v/>
      </c>
      <c r="C42" s="2" t="s">
        <v>32</v>
      </c>
      <c r="D42" s="3" t="s">
        <v>73</v>
      </c>
    </row>
    <row r="44" spans="1:4" ht="22" customHeight="1" x14ac:dyDescent="0.25">
      <c r="A44" s="16" t="s">
        <v>74</v>
      </c>
      <c r="B44" s="17"/>
      <c r="C44" s="17"/>
      <c r="D44" s="17"/>
    </row>
    <row r="45" spans="1:4" ht="20" customHeight="1" x14ac:dyDescent="0.2">
      <c r="A45" s="1" t="s">
        <v>1</v>
      </c>
      <c r="B45" s="1" t="s">
        <v>2</v>
      </c>
      <c r="C45" s="1" t="s">
        <v>3</v>
      </c>
      <c r="D45" s="1" t="s">
        <v>4</v>
      </c>
    </row>
    <row r="46" spans="1:4" ht="30" x14ac:dyDescent="0.2">
      <c r="A46" s="2" t="s">
        <v>75</v>
      </c>
      <c r="B46" s="12"/>
      <c r="C46" s="2" t="s">
        <v>76</v>
      </c>
      <c r="D46" s="3" t="s">
        <v>77</v>
      </c>
    </row>
    <row r="47" spans="1:4" ht="16" x14ac:dyDescent="0.2">
      <c r="A47" s="2" t="s">
        <v>78</v>
      </c>
      <c r="B47" s="11"/>
      <c r="C47" s="2" t="s">
        <v>79</v>
      </c>
      <c r="D47" s="3" t="s">
        <v>80</v>
      </c>
    </row>
    <row r="48" spans="1:4" ht="16" x14ac:dyDescent="0.2">
      <c r="A48" s="5" t="s">
        <v>81</v>
      </c>
      <c r="B48" s="4" t="str">
        <f>IF(OR($B46="", $B47=""),"", $B46*$B47)</f>
        <v/>
      </c>
      <c r="C48" s="2" t="s">
        <v>32</v>
      </c>
      <c r="D48" s="3" t="s">
        <v>82</v>
      </c>
    </row>
    <row r="50" spans="1:4" ht="22" customHeight="1" x14ac:dyDescent="0.25">
      <c r="A50" s="16" t="s">
        <v>83</v>
      </c>
      <c r="B50" s="17"/>
      <c r="C50" s="17"/>
      <c r="D50" s="17"/>
    </row>
    <row r="51" spans="1:4" ht="20" customHeight="1" x14ac:dyDescent="0.2">
      <c r="A51" s="1" t="s">
        <v>1</v>
      </c>
      <c r="B51" s="1" t="s">
        <v>35</v>
      </c>
      <c r="C51" s="1" t="s">
        <v>3</v>
      </c>
      <c r="D51" s="1" t="s">
        <v>4</v>
      </c>
    </row>
    <row r="52" spans="1:4" ht="16" x14ac:dyDescent="0.2">
      <c r="A52" s="2" t="s">
        <v>84</v>
      </c>
      <c r="B52" s="11"/>
      <c r="C52" s="2" t="s">
        <v>37</v>
      </c>
      <c r="D52" s="3" t="s">
        <v>85</v>
      </c>
    </row>
    <row r="53" spans="1:4" ht="16" x14ac:dyDescent="0.2">
      <c r="A53" s="2" t="s">
        <v>86</v>
      </c>
      <c r="B53" s="11"/>
      <c r="C53" s="2" t="s">
        <v>37</v>
      </c>
      <c r="D53" s="3" t="s">
        <v>87</v>
      </c>
    </row>
    <row r="54" spans="1:4" ht="16" x14ac:dyDescent="0.2">
      <c r="A54" s="2" t="s">
        <v>88</v>
      </c>
      <c r="B54" s="11"/>
      <c r="C54" s="2" t="s">
        <v>37</v>
      </c>
      <c r="D54" s="3" t="s">
        <v>89</v>
      </c>
    </row>
    <row r="55" spans="1:4" ht="16" x14ac:dyDescent="0.2">
      <c r="A55" s="5" t="s">
        <v>90</v>
      </c>
      <c r="B55" s="4" t="str">
        <f>IF(SUM($B52:$B54)=0,"",SUM($B52:$B54))</f>
        <v/>
      </c>
      <c r="C55" s="2" t="s">
        <v>32</v>
      </c>
      <c r="D55" s="3" t="s">
        <v>91</v>
      </c>
    </row>
    <row r="57" spans="1:4" ht="22" customHeight="1" x14ac:dyDescent="0.25">
      <c r="A57" s="16" t="s">
        <v>92</v>
      </c>
      <c r="B57" s="17"/>
      <c r="C57" s="17"/>
      <c r="D57" s="17"/>
    </row>
    <row r="58" spans="1:4" ht="16" x14ac:dyDescent="0.2">
      <c r="A58" s="5" t="s">
        <v>93</v>
      </c>
      <c r="B58" s="4">
        <f>IF(COUNTA($B30,$B35,$B16,$B42,$B48,$B55)=0,"",SUM($B30,$B35,$B16,$B42,$B48,$B55))</f>
        <v>0</v>
      </c>
      <c r="C58" s="2" t="s">
        <v>37</v>
      </c>
      <c r="D58" s="3" t="s">
        <v>94</v>
      </c>
    </row>
    <row r="59" spans="1:4" ht="16" x14ac:dyDescent="0.2">
      <c r="A59" s="2" t="s">
        <v>95</v>
      </c>
      <c r="B59" s="13">
        <v>0.15</v>
      </c>
      <c r="C59" s="2" t="s">
        <v>56</v>
      </c>
      <c r="D59" s="3" t="s">
        <v>96</v>
      </c>
    </row>
    <row r="60" spans="1:4" ht="16" x14ac:dyDescent="0.2">
      <c r="A60" s="5" t="s">
        <v>97</v>
      </c>
      <c r="B60" s="4">
        <f>IF($B58="","",$B58*(1+$B59))</f>
        <v>0</v>
      </c>
      <c r="C60" s="2" t="s">
        <v>37</v>
      </c>
      <c r="D60" s="3" t="s">
        <v>98</v>
      </c>
    </row>
    <row r="61" spans="1:4" ht="16" x14ac:dyDescent="0.2">
      <c r="A61" s="2" t="s">
        <v>99</v>
      </c>
      <c r="B61" s="13">
        <v>0.25</v>
      </c>
      <c r="C61" s="2" t="s">
        <v>56</v>
      </c>
      <c r="D61" s="3" t="s">
        <v>100</v>
      </c>
    </row>
    <row r="62" spans="1:4" ht="30" x14ac:dyDescent="0.2">
      <c r="A62" s="5" t="s">
        <v>101</v>
      </c>
      <c r="B62" s="4">
        <f>IF($B58="","",$B58*(1+$B61))</f>
        <v>0</v>
      </c>
      <c r="C62" s="2" t="s">
        <v>37</v>
      </c>
      <c r="D62" s="3" t="s">
        <v>102</v>
      </c>
    </row>
    <row r="64" spans="1:4" ht="22" customHeight="1" x14ac:dyDescent="0.25">
      <c r="A64" s="16" t="s">
        <v>103</v>
      </c>
      <c r="B64" s="17"/>
      <c r="C64" s="17"/>
      <c r="D64" s="17"/>
    </row>
    <row r="65" spans="1:4" ht="16" x14ac:dyDescent="0.2">
      <c r="A65" s="2" t="s">
        <v>104</v>
      </c>
      <c r="B65" s="13">
        <v>0.5</v>
      </c>
      <c r="C65" s="2" t="s">
        <v>56</v>
      </c>
      <c r="D65" s="3" t="s">
        <v>105</v>
      </c>
    </row>
    <row r="66" spans="1:4" ht="16" x14ac:dyDescent="0.2">
      <c r="A66" s="5" t="s">
        <v>106</v>
      </c>
      <c r="B66" s="4">
        <f>IF($B60="","",$B60*$B65)</f>
        <v>0</v>
      </c>
      <c r="C66" s="2" t="s">
        <v>37</v>
      </c>
      <c r="D66" s="3" t="s">
        <v>107</v>
      </c>
    </row>
    <row r="67" spans="1:4" ht="16" x14ac:dyDescent="0.2">
      <c r="A67" s="5" t="s">
        <v>108</v>
      </c>
      <c r="B67" s="4">
        <f>IF($B60="","",$B60-$B66)</f>
        <v>0</v>
      </c>
      <c r="C67" s="2" t="s">
        <v>37</v>
      </c>
      <c r="D67" s="3" t="s">
        <v>109</v>
      </c>
    </row>
    <row r="69" spans="1:4" ht="22" customHeight="1" x14ac:dyDescent="0.25">
      <c r="A69" s="16" t="s">
        <v>110</v>
      </c>
      <c r="B69" s="17"/>
      <c r="C69" s="17"/>
      <c r="D69" s="17"/>
    </row>
    <row r="70" spans="1:4" ht="18" customHeight="1" x14ac:dyDescent="0.2">
      <c r="A70" s="7" t="s">
        <v>111</v>
      </c>
      <c r="B70" s="6"/>
      <c r="C70" s="6"/>
      <c r="D70" s="6"/>
    </row>
    <row r="71" spans="1:4" ht="18" customHeight="1" x14ac:dyDescent="0.2">
      <c r="A71" s="6"/>
      <c r="B71" s="6"/>
      <c r="C71" s="6"/>
      <c r="D71" s="6"/>
    </row>
    <row r="72" spans="1:4" ht="18" customHeight="1" x14ac:dyDescent="0.2">
      <c r="A72" s="6"/>
      <c r="B72" s="6"/>
      <c r="C72" s="6"/>
      <c r="D72" s="6"/>
    </row>
    <row r="73" spans="1:4" ht="18" customHeight="1" x14ac:dyDescent="0.2">
      <c r="A73" s="6"/>
      <c r="B73" s="6"/>
      <c r="C73" s="6"/>
      <c r="D73" s="6"/>
    </row>
    <row r="74" spans="1:4" ht="18" customHeight="1" x14ac:dyDescent="0.2">
      <c r="A74" s="6"/>
      <c r="B74" s="6"/>
      <c r="C74" s="6"/>
      <c r="D74" s="6"/>
    </row>
    <row r="75" spans="1:4" ht="18" customHeight="1" x14ac:dyDescent="0.2">
      <c r="A75" s="6"/>
      <c r="B75" s="6"/>
      <c r="C75" s="6"/>
      <c r="D75" s="6"/>
    </row>
    <row r="76" spans="1:4" ht="18" customHeight="1" x14ac:dyDescent="0.2">
      <c r="A76" s="6"/>
      <c r="B76" s="6"/>
      <c r="C76" s="6"/>
      <c r="D76" s="6"/>
    </row>
  </sheetData>
  <mergeCells count="12">
    <mergeCell ref="A37:D37"/>
    <mergeCell ref="A18:D18"/>
    <mergeCell ref="A70:D76"/>
    <mergeCell ref="A69:D69"/>
    <mergeCell ref="A50:D50"/>
    <mergeCell ref="A4:D4"/>
    <mergeCell ref="A64:D64"/>
    <mergeCell ref="A57:D57"/>
    <mergeCell ref="A32:D32"/>
    <mergeCell ref="A44:D44"/>
    <mergeCell ref="B1:D1"/>
    <mergeCell ref="B2:D2"/>
  </mergeCells>
  <pageMargins left="0.25" right="0.25" top="0.75" bottom="0.75" header="0.3" footer="0.3"/>
  <pageSetup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Buyout Model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 Hebron</cp:lastModifiedBy>
  <cp:lastPrinted>2026-01-22T12:52:22Z</cp:lastPrinted>
  <dcterms:created xsi:type="dcterms:W3CDTF">2026-01-21T17:11:55Z</dcterms:created>
  <dcterms:modified xsi:type="dcterms:W3CDTF">2026-01-22T14:03:54Z</dcterms:modified>
</cp:coreProperties>
</file>